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mej\Desktop\"/>
    </mc:Choice>
  </mc:AlternateContent>
  <xr:revisionPtr revIDLastSave="0" documentId="8_{8FEC76F5-47EB-4EF4-8E63-E4EC6F640E80}" xr6:coauthVersionLast="36" xr6:coauthVersionMax="36" xr10:uidLastSave="{00000000-0000-0000-0000-000000000000}"/>
  <workbookProtection lockStructure="1"/>
  <bookViews>
    <workbookView xWindow="0" yWindow="0" windowWidth="28800" windowHeight="11310" xr2:uid="{00000000-000D-0000-FFFF-FFFF00000000}"/>
  </bookViews>
  <sheets>
    <sheet name="Startsida" sheetId="2" r:id="rId1"/>
    <sheet name="Måttskiss" sheetId="4" r:id="rId2"/>
    <sheet name="Skivmått" sheetId="3" r:id="rId3"/>
    <sheet name="Golv" sheetId="6" r:id="rId4"/>
    <sheet name="Vägg" sheetId="12" r:id="rId5"/>
    <sheet name="Tak" sheetId="13" r:id="rId6"/>
    <sheet name="Framstam-Liftlucka" sheetId="15" r:id="rId7"/>
    <sheet name="Bakdörr" sheetId="14" r:id="rId8"/>
  </sheets>
  <definedNames>
    <definedName name="Print_Area" localSheetId="1">Måttskiss!$A$1:$F$52</definedName>
  </definedNames>
  <calcPr calcId="191029"/>
  <customWorkbookViews>
    <customWorkbookView name="Test" guid="{D8DFE11E-D743-4D1A-9BBD-0E91867DB7B7}" maximized="1" xWindow="-8" yWindow="-8" windowWidth="1936" windowHeight="1056" activeSheetId="2" showFormulaBar="0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5" i="3" l="1"/>
  <c r="E25" i="3"/>
  <c r="B11" i="2" l="1"/>
  <c r="B15" i="2" l="1"/>
  <c r="C15" i="2" l="1"/>
  <c r="D6" i="2" l="1"/>
  <c r="B7" i="4" l="1"/>
  <c r="D7" i="4"/>
  <c r="D5" i="4"/>
  <c r="D4" i="4"/>
  <c r="B4" i="4"/>
  <c r="D7" i="2"/>
  <c r="B5" i="4" s="1"/>
  <c r="F8" i="2"/>
  <c r="F7" i="2"/>
  <c r="F6" i="2"/>
  <c r="B14" i="3"/>
  <c r="B13" i="3"/>
  <c r="B7" i="3"/>
  <c r="B6" i="3"/>
  <c r="B4" i="3"/>
  <c r="C21" i="3" s="1"/>
  <c r="B5" i="3"/>
  <c r="B8" i="3"/>
  <c r="F20" i="3" s="1"/>
  <c r="G31" i="12" s="1"/>
  <c r="B9" i="3"/>
  <c r="B10" i="3"/>
  <c r="B12" i="3"/>
  <c r="F29" i="14" s="1"/>
  <c r="D6" i="4" l="1"/>
  <c r="D8" i="2"/>
  <c r="B6" i="4" s="1"/>
  <c r="F24" i="3"/>
  <c r="B30" i="15" s="1"/>
  <c r="L29" i="14"/>
  <c r="E24" i="3"/>
  <c r="D30" i="15" s="1"/>
  <c r="F9" i="2"/>
  <c r="F22" i="3"/>
  <c r="E21" i="3"/>
  <c r="F19" i="3"/>
  <c r="C29" i="6" s="1"/>
  <c r="E19" i="3"/>
  <c r="F29" i="6" s="1"/>
  <c r="G19" i="3"/>
  <c r="I29" i="6" s="1"/>
  <c r="E20" i="3"/>
  <c r="C31" i="12" s="1"/>
  <c r="F21" i="3"/>
  <c r="A24" i="3"/>
  <c r="G24" i="3"/>
  <c r="G25" i="3"/>
  <c r="A25" i="3"/>
  <c r="B24" i="3"/>
  <c r="C24" i="3" s="1"/>
  <c r="D25" i="3"/>
  <c r="B25" i="3"/>
  <c r="C25" i="3" s="1"/>
  <c r="D24" i="3"/>
  <c r="B11" i="3"/>
  <c r="E23" i="3"/>
  <c r="K30" i="15" s="1"/>
  <c r="F23" i="3"/>
  <c r="G30" i="15" s="1"/>
  <c r="C20" i="3"/>
  <c r="C19" i="3"/>
  <c r="C23" i="3"/>
  <c r="C22" i="3"/>
  <c r="C31" i="13" l="1"/>
  <c r="E22" i="3"/>
  <c r="F31" i="13" l="1"/>
</calcChain>
</file>

<file path=xl/sharedStrings.xml><?xml version="1.0" encoding="utf-8"?>
<sst xmlns="http://schemas.openxmlformats.org/spreadsheetml/2006/main" count="111" uniqueCount="79">
  <si>
    <t>Förhöjningsbalk</t>
  </si>
  <si>
    <t>Antal chassifäste</t>
  </si>
  <si>
    <t>Typ av chassifäste</t>
  </si>
  <si>
    <t>Antal satser</t>
  </si>
  <si>
    <t>Bilmärke</t>
  </si>
  <si>
    <t>Kund:</t>
  </si>
  <si>
    <t>Väggtjocklek, mm</t>
  </si>
  <si>
    <t>Taktjocklek, mm</t>
  </si>
  <si>
    <t>Inv. längd, mm</t>
  </si>
  <si>
    <t>Inv. bredd, mm</t>
  </si>
  <si>
    <t xml:space="preserve">Inv. höjd, mm </t>
  </si>
  <si>
    <t>Golvtjocklek, mm</t>
  </si>
  <si>
    <t>Bakgavellyft/dörrar</t>
  </si>
  <si>
    <t xml:space="preserve">Beställningsnr: </t>
  </si>
  <si>
    <t>Beställare:</t>
  </si>
  <si>
    <t>Leveranstid:</t>
  </si>
  <si>
    <t>Leveransadress:</t>
  </si>
  <si>
    <t>Bakljusbalk</t>
  </si>
  <si>
    <t>Måttuppgifter (mm)</t>
  </si>
  <si>
    <t>Skruvsats för chassifäste</t>
  </si>
  <si>
    <t>Benämning</t>
  </si>
  <si>
    <t>Antal/sats</t>
  </si>
  <si>
    <t>Anm.</t>
  </si>
  <si>
    <t>Golvskiva</t>
  </si>
  <si>
    <t>Väggskiva vänster</t>
  </si>
  <si>
    <t>Väggskiva höger</t>
  </si>
  <si>
    <t>Takskiva</t>
  </si>
  <si>
    <t>Skiva till framstam</t>
  </si>
  <si>
    <t>L</t>
  </si>
  <si>
    <t>B/H</t>
  </si>
  <si>
    <t>B1</t>
  </si>
  <si>
    <t>Tot. Antal</t>
  </si>
  <si>
    <t>Golv</t>
  </si>
  <si>
    <t>Vägg</t>
  </si>
  <si>
    <t>Tak</t>
  </si>
  <si>
    <t>Framstam</t>
  </si>
  <si>
    <t>Ritning: Se flik:</t>
  </si>
  <si>
    <t>B=</t>
  </si>
  <si>
    <t>B1=</t>
  </si>
  <si>
    <t>L=</t>
  </si>
  <si>
    <t>H=</t>
  </si>
  <si>
    <t>Längd, lyftplatta</t>
  </si>
  <si>
    <t>A-mått (se nedan)</t>
  </si>
  <si>
    <t>A-mått</t>
  </si>
  <si>
    <t>Inre hörnvinkel</t>
  </si>
  <si>
    <t>Längd, (lyftplatta - A-mått)</t>
  </si>
  <si>
    <t>Längd=</t>
  </si>
  <si>
    <t>Bredd=</t>
  </si>
  <si>
    <t>Höjd =</t>
  </si>
  <si>
    <t xml:space="preserve">               Utvändigt skåpmått,</t>
  </si>
  <si>
    <t xml:space="preserve">  </t>
  </si>
  <si>
    <t xml:space="preserve"> </t>
  </si>
  <si>
    <t>Antal kombiskena (L=4060 mm)</t>
  </si>
  <si>
    <t>Måttskiss Profilsats VS8000 till skåp med sandwichgolv</t>
  </si>
  <si>
    <t>Framstam-Liftlucka VS8000 till skåp med sandwichgolv</t>
  </si>
  <si>
    <t>Tak VS8000 till skåp med sandwichgolv</t>
  </si>
  <si>
    <t>Vägg VS8000 till skåp med sandwichgolv</t>
  </si>
  <si>
    <t>Golv VS8000 till skåp med sandwichgolv</t>
  </si>
  <si>
    <t>Skivmått VS8000 till skåp med sandwichgolv</t>
  </si>
  <si>
    <t>Bakdörr VS8000 till skåp med sandwichgolv</t>
  </si>
  <si>
    <t>Datum:</t>
  </si>
  <si>
    <t>Beställning / Förfrågan:</t>
  </si>
  <si>
    <r>
      <t>Höjd</t>
    </r>
    <r>
      <rPr>
        <b/>
        <vertAlign val="subscript"/>
        <sz val="10"/>
        <color theme="0"/>
        <rFont val="Arial"/>
        <family val="2"/>
      </rPr>
      <t xml:space="preserve"> 1</t>
    </r>
    <r>
      <rPr>
        <b/>
        <sz val="10"/>
        <color theme="0"/>
        <rFont val="Arial"/>
        <family val="2"/>
      </rPr>
      <t>=</t>
    </r>
  </si>
  <si>
    <r>
      <t>Höjd</t>
    </r>
    <r>
      <rPr>
        <b/>
        <vertAlign val="subscript"/>
        <sz val="10"/>
        <color theme="0"/>
        <rFont val="Arial"/>
        <family val="2"/>
      </rPr>
      <t xml:space="preserve"> 2</t>
    </r>
    <r>
      <rPr>
        <b/>
        <sz val="10"/>
        <color theme="0"/>
        <rFont val="Arial"/>
        <family val="2"/>
      </rPr>
      <t>=</t>
    </r>
  </si>
  <si>
    <r>
      <t xml:space="preserve">Utv. längd,  L </t>
    </r>
    <r>
      <rPr>
        <vertAlign val="subscript"/>
        <sz val="10"/>
        <color theme="0"/>
        <rFont val="Arial"/>
        <family val="2"/>
      </rPr>
      <t>utv.</t>
    </r>
  </si>
  <si>
    <r>
      <t>Väggtjocklek, T</t>
    </r>
    <r>
      <rPr>
        <vertAlign val="subscript"/>
        <sz val="10"/>
        <color theme="0"/>
        <rFont val="Arial"/>
        <family val="2"/>
      </rPr>
      <t>vägg</t>
    </r>
  </si>
  <si>
    <r>
      <t xml:space="preserve">Utv. bredd, B </t>
    </r>
    <r>
      <rPr>
        <vertAlign val="subscript"/>
        <sz val="10"/>
        <color theme="0"/>
        <rFont val="Arial"/>
        <family val="2"/>
      </rPr>
      <t>utv.</t>
    </r>
  </si>
  <si>
    <r>
      <t>Taktjocklek,   T</t>
    </r>
    <r>
      <rPr>
        <vertAlign val="subscript"/>
        <sz val="10"/>
        <color theme="0"/>
        <rFont val="Arial"/>
        <family val="2"/>
      </rPr>
      <t>tak</t>
    </r>
  </si>
  <si>
    <r>
      <t xml:space="preserve">Utv. höjd, H </t>
    </r>
    <r>
      <rPr>
        <vertAlign val="subscript"/>
        <sz val="10"/>
        <color theme="0"/>
        <rFont val="Arial"/>
        <family val="2"/>
      </rPr>
      <t>utv.</t>
    </r>
  </si>
  <si>
    <r>
      <t>Golvtjocklek, T</t>
    </r>
    <r>
      <rPr>
        <vertAlign val="subscript"/>
        <sz val="10"/>
        <color theme="0"/>
        <rFont val="Arial"/>
        <family val="2"/>
      </rPr>
      <t>golv</t>
    </r>
  </si>
  <si>
    <r>
      <t xml:space="preserve">B </t>
    </r>
    <r>
      <rPr>
        <vertAlign val="subscript"/>
        <sz val="10"/>
        <color theme="0"/>
        <rFont val="Arial"/>
        <family val="2"/>
      </rPr>
      <t>inlastn.</t>
    </r>
  </si>
  <si>
    <r>
      <t xml:space="preserve">H </t>
    </r>
    <r>
      <rPr>
        <vertAlign val="subscript"/>
        <sz val="10"/>
        <color theme="0"/>
        <rFont val="Arial"/>
        <family val="2"/>
      </rPr>
      <t>inlastn.</t>
    </r>
  </si>
  <si>
    <t xml:space="preserve">               (definitioner se fliken "Måttskiss")</t>
  </si>
  <si>
    <t>Längd =</t>
  </si>
  <si>
    <t>Bredd =</t>
  </si>
  <si>
    <t>Bakgavellyft / dörrar</t>
  </si>
  <si>
    <t>Nit- &amp; skruvsats för montage</t>
  </si>
  <si>
    <t>Profilsats VS8000 till skåp med sandwichgolv</t>
  </si>
  <si>
    <t>Golv tjocklek,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</si>
</sst>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rial"/>
      <family val="2"/>
    </font>
    <font>
      <sz val="12"/>
      <color indexed="8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1"/>
      <color indexed="8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8"/>
      <color indexed="8"/>
      <name val="Arial"/>
      <family val="2"/>
    </font>
    <font>
      <b/>
      <sz val="18"/>
      <color theme="1"/>
      <name val="Arial"/>
      <family val="2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theme="0"/>
      <name val="Arial"/>
      <family val="2"/>
    </font>
    <font>
      <b/>
      <vertAlign val="subscript"/>
      <sz val="10"/>
      <color theme="0"/>
      <name val="Arial"/>
      <family val="2"/>
    </font>
    <font>
      <sz val="10"/>
      <color rgb="FFFF0000"/>
      <name val="Arial"/>
      <family val="2"/>
    </font>
    <font>
      <vertAlign val="subscript"/>
      <sz val="10"/>
      <color theme="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D562D"/>
        <bgColor indexed="64"/>
      </patternFill>
    </fill>
    <fill>
      <patternFill patternType="solid">
        <fgColor rgb="FFE6E6E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7" fillId="0" borderId="0" xfId="0" applyFont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0" fillId="0" borderId="0" xfId="0" applyBorder="1"/>
    <xf numFmtId="0" fontId="0" fillId="0" borderId="0" xfId="0" applyAlignment="1">
      <alignment horizontal="right"/>
    </xf>
    <xf numFmtId="0" fontId="0" fillId="0" borderId="0" xfId="0" applyProtection="1"/>
    <xf numFmtId="0" fontId="0" fillId="0" borderId="0" xfId="0" applyAlignment="1" applyProtection="1">
      <alignment horizontal="left"/>
    </xf>
    <xf numFmtId="0" fontId="0" fillId="0" borderId="0" xfId="0" applyNumberFormat="1"/>
    <xf numFmtId="0" fontId="7" fillId="0" borderId="0" xfId="0" applyFont="1" applyProtection="1"/>
    <xf numFmtId="14" fontId="4" fillId="0" borderId="0" xfId="0" applyNumberFormat="1" applyFont="1" applyAlignment="1" applyProtection="1">
      <alignment horizontal="left"/>
    </xf>
    <xf numFmtId="0" fontId="0" fillId="0" borderId="0" xfId="0" applyAlignment="1">
      <alignment horizontal="center"/>
    </xf>
    <xf numFmtId="0" fontId="8" fillId="0" borderId="0" xfId="0" applyFont="1" applyBorder="1" applyAlignment="1" applyProtection="1">
      <alignment horizontal="center" vertical="center" wrapText="1"/>
    </xf>
    <xf numFmtId="0" fontId="1" fillId="0" borderId="12" xfId="0" applyFont="1" applyBorder="1" applyAlignment="1">
      <alignment horizontal="left"/>
    </xf>
    <xf numFmtId="0" fontId="1" fillId="0" borderId="12" xfId="0" applyFont="1" applyBorder="1"/>
    <xf numFmtId="0" fontId="0" fillId="0" borderId="0" xfId="0" applyBorder="1" applyProtection="1"/>
    <xf numFmtId="0" fontId="0" fillId="0" borderId="0" xfId="0" applyBorder="1" applyAlignment="1" applyProtection="1">
      <alignment horizontal="left"/>
    </xf>
    <xf numFmtId="0" fontId="0" fillId="0" borderId="14" xfId="0" applyBorder="1" applyProtection="1"/>
    <xf numFmtId="0" fontId="9" fillId="0" borderId="0" xfId="0" applyFont="1"/>
    <xf numFmtId="0" fontId="3" fillId="0" borderId="0" xfId="0" applyFont="1" applyBorder="1" applyAlignment="1">
      <alignment vertical="top"/>
    </xf>
    <xf numFmtId="0" fontId="9" fillId="0" borderId="0" xfId="0" applyFont="1" applyAlignment="1" applyProtection="1">
      <alignment horizontal="left"/>
    </xf>
    <xf numFmtId="0" fontId="10" fillId="0" borderId="0" xfId="0" applyFont="1" applyProtection="1"/>
    <xf numFmtId="0" fontId="10" fillId="0" borderId="0" xfId="0" applyFont="1" applyBorder="1" applyAlignment="1" applyProtection="1">
      <alignment horizontal="left"/>
    </xf>
    <xf numFmtId="0" fontId="10" fillId="0" borderId="0" xfId="0" applyFont="1" applyBorder="1" applyProtection="1"/>
    <xf numFmtId="0" fontId="11" fillId="0" borderId="0" xfId="0" applyFont="1"/>
    <xf numFmtId="0" fontId="12" fillId="2" borderId="1" xfId="0" applyFont="1" applyFill="1" applyBorder="1" applyProtection="1"/>
    <xf numFmtId="0" fontId="13" fillId="3" borderId="1" xfId="0" applyFont="1" applyFill="1" applyBorder="1" applyAlignment="1" applyProtection="1">
      <alignment horizontal="center"/>
      <protection locked="0"/>
    </xf>
    <xf numFmtId="0" fontId="13" fillId="0" borderId="0" xfId="0" applyFont="1" applyBorder="1" applyProtection="1"/>
    <xf numFmtId="0" fontId="15" fillId="0" borderId="0" xfId="0" applyFont="1" applyAlignment="1" applyProtection="1">
      <alignment horizontal="right" vertical="center"/>
    </xf>
    <xf numFmtId="0" fontId="16" fillId="0" borderId="0" xfId="0" applyFont="1" applyAlignment="1" applyProtection="1">
      <alignment horizontal="left" vertical="center"/>
    </xf>
    <xf numFmtId="0" fontId="17" fillId="0" borderId="0" xfId="0" applyFont="1" applyAlignment="1" applyProtection="1">
      <alignment horizontal="right"/>
    </xf>
    <xf numFmtId="0" fontId="12" fillId="0" borderId="0" xfId="0" applyFont="1" applyAlignment="1" applyProtection="1">
      <alignment horizontal="left"/>
    </xf>
    <xf numFmtId="0" fontId="16" fillId="0" borderId="0" xfId="0" applyFont="1" applyAlignment="1" applyProtection="1">
      <alignment horizontal="left"/>
    </xf>
    <xf numFmtId="0" fontId="15" fillId="0" borderId="0" xfId="0" applyFont="1" applyAlignment="1" applyProtection="1">
      <alignment horizontal="right"/>
    </xf>
    <xf numFmtId="0" fontId="13" fillId="0" borderId="0" xfId="0" applyFont="1" applyAlignment="1" applyProtection="1">
      <alignment horizontal="left"/>
    </xf>
    <xf numFmtId="0" fontId="12" fillId="2" borderId="10" xfId="0" applyFont="1" applyFill="1" applyBorder="1" applyAlignment="1" applyProtection="1">
      <alignment horizontal="left"/>
    </xf>
    <xf numFmtId="0" fontId="13" fillId="3" borderId="1" xfId="0" applyFont="1" applyFill="1" applyBorder="1" applyAlignment="1" applyProtection="1">
      <alignment horizontal="center"/>
    </xf>
    <xf numFmtId="0" fontId="12" fillId="2" borderId="9" xfId="0" applyFont="1" applyFill="1" applyBorder="1" applyAlignment="1" applyProtection="1">
      <alignment horizontal="left" vertical="center"/>
    </xf>
    <xf numFmtId="0" fontId="12" fillId="2" borderId="13" xfId="0" applyFont="1" applyFill="1" applyBorder="1" applyAlignment="1" applyProtection="1">
      <alignment horizontal="left" vertical="center"/>
    </xf>
    <xf numFmtId="0" fontId="19" fillId="0" borderId="0" xfId="0" applyFont="1" applyProtection="1"/>
    <xf numFmtId="0" fontId="13" fillId="0" borderId="0" xfId="0" applyFont="1" applyProtection="1"/>
    <xf numFmtId="0" fontId="12" fillId="2" borderId="1" xfId="0" applyFont="1" applyFill="1" applyBorder="1" applyAlignment="1" applyProtection="1">
      <alignment horizontal="left"/>
    </xf>
    <xf numFmtId="0" fontId="12" fillId="2" borderId="1" xfId="0" applyFont="1" applyFill="1" applyBorder="1"/>
    <xf numFmtId="0" fontId="12" fillId="2" borderId="4" xfId="0" applyFont="1" applyFill="1" applyBorder="1"/>
    <xf numFmtId="0" fontId="13" fillId="3" borderId="1" xfId="0" applyFont="1" applyFill="1" applyBorder="1" applyAlignment="1">
      <alignment horizontal="center"/>
    </xf>
    <xf numFmtId="0" fontId="21" fillId="3" borderId="1" xfId="0" applyFont="1" applyFill="1" applyBorder="1" applyAlignment="1">
      <alignment horizontal="center"/>
    </xf>
    <xf numFmtId="0" fontId="12" fillId="2" borderId="5" xfId="0" applyFont="1" applyFill="1" applyBorder="1"/>
    <xf numFmtId="0" fontId="12" fillId="2" borderId="5" xfId="0" applyFont="1" applyFill="1" applyBorder="1" applyAlignment="1">
      <alignment horizontal="center"/>
    </xf>
    <xf numFmtId="0" fontId="13" fillId="3" borderId="4" xfId="0" applyFont="1" applyFill="1" applyBorder="1" applyAlignment="1">
      <alignment horizontal="left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/>
    </xf>
    <xf numFmtId="0" fontId="13" fillId="3" borderId="4" xfId="0" applyFont="1" applyFill="1" applyBorder="1"/>
    <xf numFmtId="0" fontId="13" fillId="3" borderId="1" xfId="0" applyFont="1" applyFill="1" applyBorder="1" applyAlignment="1"/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/>
    <xf numFmtId="0" fontId="13" fillId="3" borderId="0" xfId="0" applyFont="1" applyFill="1" applyAlignment="1">
      <alignment horizontal="center"/>
    </xf>
    <xf numFmtId="0" fontId="12" fillId="2" borderId="4" xfId="0" applyFont="1" applyFill="1" applyBorder="1" applyAlignment="1" applyProtection="1">
      <alignment horizontal="left"/>
    </xf>
    <xf numFmtId="0" fontId="16" fillId="3" borderId="8" xfId="0" applyFont="1" applyFill="1" applyBorder="1" applyAlignment="1" applyProtection="1">
      <alignment horizontal="center" vertical="center"/>
      <protection locked="0"/>
    </xf>
    <xf numFmtId="0" fontId="16" fillId="3" borderId="7" xfId="0" applyFont="1" applyFill="1" applyBorder="1" applyAlignment="1" applyProtection="1">
      <alignment horizontal="center" vertical="center"/>
      <protection locked="0"/>
    </xf>
    <xf numFmtId="0" fontId="16" fillId="3" borderId="9" xfId="0" applyFont="1" applyFill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left"/>
    </xf>
    <xf numFmtId="14" fontId="16" fillId="3" borderId="2" xfId="0" applyNumberFormat="1" applyFont="1" applyFill="1" applyBorder="1" applyAlignment="1" applyProtection="1">
      <alignment horizontal="center"/>
      <protection locked="0"/>
    </xf>
    <xf numFmtId="14" fontId="16" fillId="3" borderId="6" xfId="0" applyNumberFormat="1" applyFont="1" applyFill="1" applyBorder="1" applyAlignment="1" applyProtection="1">
      <alignment horizontal="center"/>
      <protection locked="0"/>
    </xf>
    <xf numFmtId="14" fontId="16" fillId="3" borderId="10" xfId="0" applyNumberFormat="1" applyFont="1" applyFill="1" applyBorder="1" applyAlignment="1" applyProtection="1">
      <alignment horizontal="center"/>
      <protection locked="0"/>
    </xf>
    <xf numFmtId="0" fontId="16" fillId="3" borderId="2" xfId="0" applyFont="1" applyFill="1" applyBorder="1" applyAlignment="1" applyProtection="1">
      <alignment horizontal="center"/>
      <protection locked="0"/>
    </xf>
    <xf numFmtId="0" fontId="16" fillId="3" borderId="6" xfId="0" applyFont="1" applyFill="1" applyBorder="1" applyAlignment="1" applyProtection="1">
      <alignment horizontal="center"/>
      <protection locked="0"/>
    </xf>
    <xf numFmtId="0" fontId="16" fillId="3" borderId="10" xfId="0" applyFont="1" applyFill="1" applyBorder="1" applyAlignment="1" applyProtection="1">
      <alignment horizontal="center"/>
      <protection locked="0"/>
    </xf>
    <xf numFmtId="0" fontId="16" fillId="3" borderId="3" xfId="0" applyFont="1" applyFill="1" applyBorder="1" applyAlignment="1" applyProtection="1">
      <alignment horizontal="center" vertical="center"/>
      <protection locked="0"/>
    </xf>
    <xf numFmtId="0" fontId="16" fillId="3" borderId="12" xfId="0" applyFont="1" applyFill="1" applyBorder="1" applyAlignment="1" applyProtection="1">
      <alignment horizontal="center" vertical="center"/>
      <protection locked="0"/>
    </xf>
    <xf numFmtId="0" fontId="16" fillId="3" borderId="13" xfId="0" applyFont="1" applyFill="1" applyBorder="1" applyAlignment="1" applyProtection="1">
      <alignment horizontal="center" vertical="center"/>
      <protection locked="0"/>
    </xf>
    <xf numFmtId="0" fontId="16" fillId="3" borderId="8" xfId="0" applyFont="1" applyFill="1" applyBorder="1" applyAlignment="1" applyProtection="1">
      <alignment horizontal="center" vertical="center" wrapText="1"/>
    </xf>
    <xf numFmtId="0" fontId="16" fillId="3" borderId="15" xfId="0" applyFont="1" applyFill="1" applyBorder="1" applyAlignment="1" applyProtection="1">
      <alignment horizontal="center" vertical="center" wrapText="1"/>
    </xf>
    <xf numFmtId="0" fontId="16" fillId="3" borderId="3" xfId="0" applyFont="1" applyFill="1" applyBorder="1" applyAlignment="1" applyProtection="1">
      <alignment horizontal="center" vertical="center" wrapText="1"/>
    </xf>
    <xf numFmtId="0" fontId="13" fillId="3" borderId="12" xfId="0" applyFont="1" applyFill="1" applyBorder="1" applyAlignment="1" applyProtection="1">
      <alignment horizontal="center" vertical="center" wrapText="1"/>
      <protection locked="0"/>
    </xf>
    <xf numFmtId="0" fontId="13" fillId="3" borderId="13" xfId="0" applyFont="1" applyFill="1" applyBorder="1" applyAlignment="1" applyProtection="1">
      <alignment horizontal="center" vertical="center" wrapText="1"/>
      <protection locked="0"/>
    </xf>
    <xf numFmtId="0" fontId="13" fillId="3" borderId="0" xfId="0" applyFont="1" applyFill="1" applyAlignment="1" applyProtection="1">
      <alignment horizontal="center" vertical="center" wrapText="1"/>
      <protection locked="0"/>
    </xf>
    <xf numFmtId="0" fontId="13" fillId="3" borderId="11" xfId="0" applyFont="1" applyFill="1" applyBorder="1" applyAlignment="1" applyProtection="1">
      <alignment horizontal="center" vertical="center" wrapText="1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9" xfId="0" applyFont="1" applyFill="1" applyBorder="1" applyAlignment="1" applyProtection="1">
      <alignment horizontal="center" vertical="center" wrapText="1"/>
      <protection locked="0"/>
    </xf>
    <xf numFmtId="0" fontId="16" fillId="3" borderId="2" xfId="0" applyFont="1" applyFill="1" applyBorder="1" applyAlignment="1" applyProtection="1">
      <alignment horizontal="center"/>
    </xf>
    <xf numFmtId="0" fontId="16" fillId="3" borderId="6" xfId="0" applyFont="1" applyFill="1" applyBorder="1" applyAlignment="1" applyProtection="1">
      <alignment horizontal="center"/>
    </xf>
    <xf numFmtId="0" fontId="16" fillId="3" borderId="10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6E6E6"/>
      <color rgb="FF0D562D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812738</xdr:colOff>
      <xdr:row>26</xdr:row>
      <xdr:rowOff>28575</xdr:rowOff>
    </xdr:from>
    <xdr:to>
      <xdr:col>4</xdr:col>
      <xdr:colOff>398421</xdr:colOff>
      <xdr:row>45</xdr:row>
      <xdr:rowOff>28575</xdr:rowOff>
    </xdr:to>
    <xdr:pic>
      <xdr:nvPicPr>
        <xdr:cNvPr id="1195" name="Bildobjekt 14" descr="K221-0002-4.jpg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2075"/>
        <a:stretch>
          <a:fillRect/>
        </a:stretch>
      </xdr:blipFill>
      <xdr:spPr bwMode="auto">
        <a:xfrm>
          <a:off x="812738" y="4810125"/>
          <a:ext cx="4672033" cy="3438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161925</xdr:colOff>
      <xdr:row>17</xdr:row>
      <xdr:rowOff>104775</xdr:rowOff>
    </xdr:from>
    <xdr:to>
      <xdr:col>3</xdr:col>
      <xdr:colOff>323850</xdr:colOff>
      <xdr:row>18</xdr:row>
      <xdr:rowOff>0</xdr:rowOff>
    </xdr:to>
    <xdr:sp macro="" textlink="">
      <xdr:nvSpPr>
        <xdr:cNvPr id="1196" name="Line 15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>
          <a:spLocks noChangeShapeType="1"/>
        </xdr:cNvSpPr>
      </xdr:nvSpPr>
      <xdr:spPr bwMode="auto">
        <a:xfrm>
          <a:off x="4533900" y="3762375"/>
          <a:ext cx="161925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oneCellAnchor>
    <xdr:from>
      <xdr:col>0</xdr:col>
      <xdr:colOff>66676</xdr:colOff>
      <xdr:row>47</xdr:row>
      <xdr:rowOff>38101</xdr:rowOff>
    </xdr:from>
    <xdr:ext cx="2838449" cy="276224"/>
    <xdr:sp macro="" textlink="">
      <xdr:nvSpPr>
        <xdr:cNvPr id="8" name="textruta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6676" y="9067801"/>
          <a:ext cx="2838449" cy="276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sv-SE" sz="1200" b="1">
              <a:latin typeface="Arial" pitchFamily="34" charset="0"/>
              <a:cs typeface="Arial" pitchFamily="34" charset="0"/>
            </a:rPr>
            <a:t>Övriga</a:t>
          </a:r>
          <a:r>
            <a:rPr lang="sv-SE" sz="1200" b="1" baseline="0">
              <a:latin typeface="Arial" pitchFamily="34" charset="0"/>
              <a:cs typeface="Arial" pitchFamily="34" charset="0"/>
            </a:rPr>
            <a:t> mått: Se fliken "Måttskiss"</a:t>
          </a:r>
          <a:endParaRPr lang="sv-SE" sz="1200" b="1">
            <a:latin typeface="Arial" pitchFamily="34" charset="0"/>
            <a:cs typeface="Arial" pitchFamily="34" charset="0"/>
          </a:endParaRPr>
        </a:p>
      </xdr:txBody>
    </xdr:sp>
    <xdr:clientData/>
  </xdr:oneCellAnchor>
  <xdr:twoCellAnchor editAs="oneCell">
    <xdr:from>
      <xdr:col>0</xdr:col>
      <xdr:colOff>1285876</xdr:colOff>
      <xdr:row>29</xdr:row>
      <xdr:rowOff>180974</xdr:rowOff>
    </xdr:from>
    <xdr:to>
      <xdr:col>1</xdr:col>
      <xdr:colOff>816</xdr:colOff>
      <xdr:row>39</xdr:row>
      <xdr:rowOff>95249</xdr:rowOff>
    </xdr:to>
    <xdr:pic>
      <xdr:nvPicPr>
        <xdr:cNvPr id="9" name="Picture 3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1285876" y="5953124"/>
          <a:ext cx="839015" cy="1724025"/>
        </a:xfrm>
        <a:prstGeom prst="snip2Diag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88900" algn="tl" rotWithShape="0">
            <a:srgbClr val="000000">
              <a:alpha val="45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2</xdr:col>
      <xdr:colOff>238124</xdr:colOff>
      <xdr:row>2</xdr:row>
      <xdr:rowOff>175260</xdr:rowOff>
    </xdr:from>
    <xdr:to>
      <xdr:col>5</xdr:col>
      <xdr:colOff>276225</xdr:colOff>
      <xdr:row>8</xdr:row>
      <xdr:rowOff>32384</xdr:rowOff>
    </xdr:to>
    <xdr:sp macro="" textlink="">
      <xdr:nvSpPr>
        <xdr:cNvPr id="10" name="textruta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3469004" y="685800"/>
          <a:ext cx="2872741" cy="946784"/>
        </a:xfrm>
        <a:prstGeom prst="rect">
          <a:avLst/>
        </a:prstGeom>
        <a:noFill/>
        <a:ln w="19050" cap="rnd" cmpd="sng">
          <a:solidFill>
            <a:schemeClr val="bg1">
              <a:lumMod val="50000"/>
            </a:schemeClr>
          </a:solidFill>
          <a:round/>
        </a:ln>
        <a:scene3d>
          <a:camera prst="orthographicFront"/>
          <a:lightRig rig="threePt" dir="t"/>
        </a:scene3d>
        <a:sp3d>
          <a:bevelB w="0" h="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sv-SE" sz="1100" b="1"/>
            <a:t>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431826</xdr:colOff>
      <xdr:row>10</xdr:row>
      <xdr:rowOff>85725</xdr:rowOff>
    </xdr:from>
    <xdr:to>
      <xdr:col>3</xdr:col>
      <xdr:colOff>449924</xdr:colOff>
      <xdr:row>40</xdr:row>
      <xdr:rowOff>81439</xdr:rowOff>
    </xdr:to>
    <xdr:pic>
      <xdr:nvPicPr>
        <xdr:cNvPr id="2" name="Bildobjekt 1" descr="Beställningsmall_sandwich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31826" y="2914650"/>
          <a:ext cx="3866198" cy="54135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276226</xdr:colOff>
      <xdr:row>3</xdr:row>
      <xdr:rowOff>38100</xdr:rowOff>
    </xdr:from>
    <xdr:to>
      <xdr:col>10</xdr:col>
      <xdr:colOff>212650</xdr:colOff>
      <xdr:row>27</xdr:row>
      <xdr:rowOff>66675</xdr:rowOff>
    </xdr:to>
    <xdr:pic>
      <xdr:nvPicPr>
        <xdr:cNvPr id="3105" name="Picture 1">
          <a:extLst>
            <a:ext uri="{FF2B5EF4-FFF2-40B4-BE49-F238E27FC236}">
              <a16:creationId xmlns:a16="http://schemas.microsoft.com/office/drawing/2014/main" id="{00000000-0008-0000-0300-00002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276226" y="695325"/>
          <a:ext cx="6889674" cy="437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3</xdr:row>
      <xdr:rowOff>28574</xdr:rowOff>
    </xdr:from>
    <xdr:to>
      <xdr:col>10</xdr:col>
      <xdr:colOff>602590</xdr:colOff>
      <xdr:row>28</xdr:row>
      <xdr:rowOff>76199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D86C0A2-CF6A-440A-AFFF-19F712173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438150" y="685799"/>
          <a:ext cx="7117690" cy="457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3</xdr:row>
      <xdr:rowOff>0</xdr:rowOff>
    </xdr:from>
    <xdr:to>
      <xdr:col>11</xdr:col>
      <xdr:colOff>200025</xdr:colOff>
      <xdr:row>28</xdr:row>
      <xdr:rowOff>166469</xdr:rowOff>
    </xdr:to>
    <xdr:pic>
      <xdr:nvPicPr>
        <xdr:cNvPr id="3" name="Picture 43">
          <a:extLst>
            <a:ext uri="{FF2B5EF4-FFF2-40B4-BE49-F238E27FC236}">
              <a16:creationId xmlns:a16="http://schemas.microsoft.com/office/drawing/2014/main" id="{3A6253E1-721E-48AB-B4B1-9D01CF2B4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447675" y="657225"/>
          <a:ext cx="7400925" cy="46908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9</xdr:col>
      <xdr:colOff>371475</xdr:colOff>
      <xdr:row>26</xdr:row>
      <xdr:rowOff>126391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0726D53-6696-4BA7-804E-779D5F6AC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0" y="657225"/>
          <a:ext cx="6629400" cy="42888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12</xdr:col>
      <xdr:colOff>0</xdr:colOff>
      <xdr:row>25</xdr:row>
      <xdr:rowOff>100909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9E5F905-7E7B-4D08-BA2E-C17CA1CC8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0" y="657225"/>
          <a:ext cx="8334375" cy="40823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1"/>
  <sheetViews>
    <sheetView showGridLines="0" showRowColHeaders="0" tabSelected="1" showRuler="0" view="pageLayout" zoomScaleNormal="100" workbookViewId="0">
      <selection activeCell="B3" sqref="B3"/>
    </sheetView>
  </sheetViews>
  <sheetFormatPr defaultColWidth="9" defaultRowHeight="14.25" x14ac:dyDescent="0.2"/>
  <cols>
    <col min="1" max="1" width="27.5" style="12" customWidth="1"/>
    <col min="2" max="2" width="14.5" style="13" customWidth="1"/>
    <col min="3" max="3" width="15.375" style="12" customWidth="1"/>
    <col min="4" max="4" width="8.25" style="12" customWidth="1"/>
    <col min="5" max="5" width="13.25" style="12" customWidth="1"/>
    <col min="6" max="6" width="10.125" style="12" customWidth="1"/>
    <col min="7" max="7" width="0.25" style="12" customWidth="1"/>
    <col min="8" max="13" width="9" style="12" customWidth="1"/>
    <col min="14" max="16384" width="9" style="12"/>
  </cols>
  <sheetData>
    <row r="1" spans="1:13" ht="23.25" x14ac:dyDescent="0.35">
      <c r="A1" s="26" t="s">
        <v>77</v>
      </c>
      <c r="B1" s="22"/>
      <c r="C1" s="21"/>
      <c r="D1" s="21"/>
      <c r="E1" s="21"/>
      <c r="F1" s="21"/>
    </row>
    <row r="2" spans="1:13" ht="18" x14ac:dyDescent="0.25">
      <c r="A2" s="27"/>
      <c r="B2" s="28"/>
      <c r="C2" s="29"/>
      <c r="D2" s="29"/>
      <c r="E2" s="29"/>
      <c r="F2" s="29"/>
    </row>
    <row r="3" spans="1:13" ht="15" customHeight="1" x14ac:dyDescent="0.2">
      <c r="A3" s="31" t="s">
        <v>61</v>
      </c>
      <c r="B3" s="32"/>
      <c r="C3" s="33"/>
      <c r="D3" s="33"/>
      <c r="E3" s="33"/>
      <c r="F3" s="33"/>
    </row>
    <row r="4" spans="1:13" x14ac:dyDescent="0.2">
      <c r="A4" s="31" t="s">
        <v>3</v>
      </c>
      <c r="B4" s="32"/>
      <c r="C4" s="67" t="s">
        <v>49</v>
      </c>
      <c r="D4" s="67"/>
      <c r="E4" s="67"/>
      <c r="F4" s="67"/>
    </row>
    <row r="5" spans="1:13" x14ac:dyDescent="0.2">
      <c r="A5" s="31" t="s">
        <v>4</v>
      </c>
      <c r="B5" s="32"/>
      <c r="C5" s="66" t="s">
        <v>72</v>
      </c>
      <c r="D5" s="66"/>
      <c r="E5" s="66"/>
      <c r="F5" s="66"/>
    </row>
    <row r="6" spans="1:13" x14ac:dyDescent="0.2">
      <c r="A6" s="31" t="s">
        <v>8</v>
      </c>
      <c r="B6" s="32"/>
      <c r="C6" s="34" t="s">
        <v>73</v>
      </c>
      <c r="D6" s="35">
        <f>IF(B12="Bakgavellyft",B6+B9+78,B6+B9+52)</f>
        <v>52</v>
      </c>
      <c r="E6" s="36" t="s">
        <v>46</v>
      </c>
      <c r="F6" s="37">
        <f>B6+B9</f>
        <v>0</v>
      </c>
    </row>
    <row r="7" spans="1:13" x14ac:dyDescent="0.2">
      <c r="A7" s="31" t="s">
        <v>9</v>
      </c>
      <c r="B7" s="32"/>
      <c r="C7" s="34" t="s">
        <v>74</v>
      </c>
      <c r="D7" s="38">
        <f>B7+(2*B9)+15</f>
        <v>15</v>
      </c>
      <c r="E7" s="36" t="s">
        <v>47</v>
      </c>
      <c r="F7" s="37">
        <f>B7+(2*B9)</f>
        <v>0</v>
      </c>
    </row>
    <row r="8" spans="1:13" ht="15" x14ac:dyDescent="0.25">
      <c r="A8" s="31" t="s">
        <v>10</v>
      </c>
      <c r="B8" s="32"/>
      <c r="C8" s="34" t="s">
        <v>48</v>
      </c>
      <c r="D8" s="38">
        <f>B8+B10+B11+8</f>
        <v>8</v>
      </c>
      <c r="E8" s="36" t="s">
        <v>62</v>
      </c>
      <c r="F8" s="37">
        <f>B8+B10</f>
        <v>0</v>
      </c>
    </row>
    <row r="9" spans="1:13" ht="15" x14ac:dyDescent="0.25">
      <c r="A9" s="31" t="s">
        <v>6</v>
      </c>
      <c r="B9" s="32"/>
      <c r="C9" s="39"/>
      <c r="D9" s="40"/>
      <c r="E9" s="36" t="s">
        <v>63</v>
      </c>
      <c r="F9" s="37">
        <f>B8+B10+B11</f>
        <v>0</v>
      </c>
    </row>
    <row r="10" spans="1:13" x14ac:dyDescent="0.2">
      <c r="A10" s="31" t="s">
        <v>7</v>
      </c>
      <c r="B10" s="32"/>
      <c r="C10" s="41" t="s">
        <v>60</v>
      </c>
      <c r="D10" s="68"/>
      <c r="E10" s="69"/>
      <c r="F10" s="70"/>
    </row>
    <row r="11" spans="1:13" x14ac:dyDescent="0.2">
      <c r="A11" s="31" t="s">
        <v>78</v>
      </c>
      <c r="B11" s="42">
        <f>IF(B9=30,41,IF(B9=40,57,))</f>
        <v>0</v>
      </c>
      <c r="C11" s="43" t="s">
        <v>5</v>
      </c>
      <c r="D11" s="63"/>
      <c r="E11" s="64"/>
      <c r="F11" s="65"/>
      <c r="L11" s="18"/>
      <c r="M11" s="17"/>
    </row>
    <row r="12" spans="1:13" x14ac:dyDescent="0.2">
      <c r="A12" s="31" t="s">
        <v>75</v>
      </c>
      <c r="B12" s="32"/>
      <c r="C12" s="44"/>
      <c r="D12" s="74"/>
      <c r="E12" s="75"/>
      <c r="F12" s="76"/>
      <c r="L12" s="17"/>
      <c r="M12" s="17"/>
    </row>
    <row r="13" spans="1:13" x14ac:dyDescent="0.2">
      <c r="A13" s="31" t="s">
        <v>41</v>
      </c>
      <c r="B13" s="32"/>
      <c r="C13" s="43" t="s">
        <v>14</v>
      </c>
      <c r="D13" s="63"/>
      <c r="E13" s="64"/>
      <c r="F13" s="65"/>
      <c r="L13" s="17"/>
      <c r="M13" s="17"/>
    </row>
    <row r="14" spans="1:13" x14ac:dyDescent="0.2">
      <c r="A14" s="31" t="s">
        <v>42</v>
      </c>
      <c r="B14" s="32"/>
      <c r="C14" s="44"/>
      <c r="D14" s="74"/>
      <c r="E14" s="75"/>
      <c r="F14" s="76"/>
    </row>
    <row r="15" spans="1:13" ht="15" x14ac:dyDescent="0.25">
      <c r="A15" s="31" t="s">
        <v>45</v>
      </c>
      <c r="B15" s="42">
        <f>B13-B14</f>
        <v>0</v>
      </c>
      <c r="C15" s="45" t="str">
        <f>IF(B12="Bakdörrar","Obs! Inv längd minskas med dörrtjockleken.","")</f>
        <v/>
      </c>
      <c r="D15" s="46"/>
      <c r="E15" s="46"/>
      <c r="F15" s="46"/>
      <c r="H15" s="15"/>
    </row>
    <row r="16" spans="1:13" x14ac:dyDescent="0.2">
      <c r="A16" s="31" t="s">
        <v>0</v>
      </c>
      <c r="B16" s="32"/>
      <c r="C16" s="47" t="s">
        <v>13</v>
      </c>
      <c r="D16" s="71"/>
      <c r="E16" s="72"/>
      <c r="F16" s="73"/>
    </row>
    <row r="17" spans="1:6" x14ac:dyDescent="0.2">
      <c r="A17" s="31" t="s">
        <v>17</v>
      </c>
      <c r="B17" s="32"/>
      <c r="C17" s="62" t="s">
        <v>15</v>
      </c>
      <c r="D17" s="68"/>
      <c r="E17" s="69"/>
      <c r="F17" s="70"/>
    </row>
    <row r="18" spans="1:6" x14ac:dyDescent="0.2">
      <c r="A18" s="31" t="s">
        <v>2</v>
      </c>
      <c r="B18" s="32"/>
      <c r="C18" s="47" t="s">
        <v>16</v>
      </c>
      <c r="D18" s="86"/>
      <c r="E18" s="87"/>
      <c r="F18" s="88"/>
    </row>
    <row r="19" spans="1:6" x14ac:dyDescent="0.2">
      <c r="A19" s="31" t="s">
        <v>1</v>
      </c>
      <c r="B19" s="32"/>
      <c r="C19" s="77" t="s">
        <v>50</v>
      </c>
      <c r="D19" s="84"/>
      <c r="E19" s="84"/>
      <c r="F19" s="85"/>
    </row>
    <row r="20" spans="1:6" x14ac:dyDescent="0.2">
      <c r="A20" s="47" t="s">
        <v>76</v>
      </c>
      <c r="B20" s="32"/>
      <c r="C20" s="78"/>
      <c r="D20" s="82"/>
      <c r="E20" s="82"/>
      <c r="F20" s="83"/>
    </row>
    <row r="21" spans="1:6" x14ac:dyDescent="0.2">
      <c r="A21" s="47" t="s">
        <v>19</v>
      </c>
      <c r="B21" s="32"/>
      <c r="C21" s="79"/>
      <c r="D21" s="80"/>
      <c r="E21" s="80"/>
      <c r="F21" s="81"/>
    </row>
    <row r="22" spans="1:6" x14ac:dyDescent="0.2">
      <c r="A22" s="47" t="s">
        <v>44</v>
      </c>
      <c r="B22" s="32"/>
      <c r="C22" s="45"/>
      <c r="D22" s="46"/>
      <c r="E22" s="46"/>
      <c r="F22" s="46"/>
    </row>
    <row r="23" spans="1:6" x14ac:dyDescent="0.2">
      <c r="A23" s="47" t="s">
        <v>52</v>
      </c>
      <c r="B23" s="32"/>
      <c r="C23" s="46"/>
      <c r="D23" s="46"/>
      <c r="E23" s="46"/>
      <c r="F23" s="46"/>
    </row>
    <row r="24" spans="1:6" x14ac:dyDescent="0.2">
      <c r="A24" s="23"/>
      <c r="B24" s="22"/>
    </row>
    <row r="51" spans="1:6" ht="15" x14ac:dyDescent="0.25">
      <c r="A51" s="16" t="s">
        <v>51</v>
      </c>
      <c r="F51" s="16"/>
    </row>
  </sheetData>
  <sheetProtection sheet="1" objects="1" scenarios="1" selectLockedCells="1"/>
  <protectedRanges>
    <protectedRange sqref="B11:B20 M18 M20 M11 M13 B3:B9" name="Område1"/>
  </protectedRanges>
  <customSheetViews>
    <customSheetView guid="{D8DFE11E-D743-4D1A-9BBD-0E91867DB7B7}" showPageBreaks="1" showGridLines="0" showRowCol="0" fitToPage="1" view="pageLayout" showRuler="0">
      <selection activeCell="G4" sqref="G4"/>
      <pageMargins left="0.32" right="0.2" top="0.84375" bottom="0.61" header="0.31496062992125984" footer="0.31496062992125984"/>
      <pageSetup paperSize="9" orientation="portrait" r:id="rId1"/>
      <headerFooter>
        <oddHeader xml:space="preserve">&amp;L&amp;G&amp;C&amp;20
</oddHeader>
        <oddFooter>&amp;R&amp;"Arial,Fet"2016-03-01</oddFooter>
      </headerFooter>
    </customSheetView>
  </customSheetViews>
  <mergeCells count="14">
    <mergeCell ref="C19:C21"/>
    <mergeCell ref="D21:F21"/>
    <mergeCell ref="D20:F20"/>
    <mergeCell ref="D19:F19"/>
    <mergeCell ref="D18:F18"/>
    <mergeCell ref="D11:F11"/>
    <mergeCell ref="C5:F5"/>
    <mergeCell ref="C4:F4"/>
    <mergeCell ref="D17:F17"/>
    <mergeCell ref="D10:F10"/>
    <mergeCell ref="D16:F16"/>
    <mergeCell ref="D14:F14"/>
    <mergeCell ref="D13:F13"/>
    <mergeCell ref="D12:F12"/>
  </mergeCells>
  <phoneticPr fontId="2" type="noConversion"/>
  <dataValidations xWindow="395" yWindow="375" count="13">
    <dataValidation type="list" allowBlank="1" showInputMessage="1" showErrorMessage="1" errorTitle="Valfri inmatning ej möjlig" error="Använd förutbestämda val" sqref="B18" xr:uid="{00000000-0002-0000-0000-000000000000}">
      <formula1>"Inga,Universal (50493), Iveco (50503)"</formula1>
    </dataValidation>
    <dataValidation type="list" allowBlank="1" showInputMessage="1" showErrorMessage="1" errorTitle="Valfri inmatning ej möjlig" error="Använd förutbestämda val" sqref="B16" xr:uid="{00000000-0002-0000-0000-000001000000}">
      <formula1>"Ingen,160 mm,210 mm"</formula1>
    </dataValidation>
    <dataValidation type="list" allowBlank="1" showErrorMessage="1" errorTitle="Valfri inmatning ej möjlig" error="Använd förutbestämda val" prompt="Bilmärke måste anges" sqref="B5" xr:uid="{00000000-0002-0000-0000-000002000000}">
      <formula1>"Citroén Jumper, Fiat Ducato, Ford Transit, Iveco Daily, MB Sprinter, Nissan Cabstar, Nissan NV400, Opel Movano,Peugeot Boxer, Renault Master, VW Crafter, Övriga"</formula1>
    </dataValidation>
    <dataValidation type="list" allowBlank="1" showInputMessage="1" showErrorMessage="1" errorTitle="Valfri inmatning ej möjlig" error="Använd förutbestämda val" sqref="B10" xr:uid="{00000000-0002-0000-0000-000003000000}">
      <formula1>"30,40,50,60"</formula1>
    </dataValidation>
    <dataValidation type="list" allowBlank="1" showInputMessage="1" showErrorMessage="1" errorTitle="Valfri inmatning ej möjlig" error="Använd förutbestämda val" sqref="B12" xr:uid="{00000000-0002-0000-0000-000004000000}">
      <formula1>"Bakgavellyft,Bakdörrar,Lyft fullhöjd"</formula1>
    </dataValidation>
    <dataValidation type="list" allowBlank="1" showInputMessage="1" showErrorMessage="1" errorTitle="Valfri inmatning ej möjlig" error="Använd förutbestämda val" sqref="B20:B22 B17" xr:uid="{00000000-0002-0000-0000-000005000000}">
      <formula1>"Ja,Nej"</formula1>
    </dataValidation>
    <dataValidation type="list" allowBlank="1" showInputMessage="1" showErrorMessage="1" errorTitle="Valfri inmatning ej möjlig" error="Använd förutbestämda val" sqref="B9" xr:uid="{00000000-0002-0000-0000-000006000000}">
      <formula1>"30,40"</formula1>
    </dataValidation>
    <dataValidation type="whole" operator="lessThanOrEqual" allowBlank="1" showInputMessage="1" showErrorMessage="1" error="Max längd överskrids" sqref="B6" xr:uid="{00000000-0002-0000-0000-000007000000}">
      <formula1>6490</formula1>
    </dataValidation>
    <dataValidation type="whole" operator="lessThanOrEqual" allowBlank="1" showInputMessage="1" showErrorMessage="1" error="Max höjd överskrids" sqref="B8" xr:uid="{00000000-0002-0000-0000-000008000000}">
      <formula1>2350</formula1>
    </dataValidation>
    <dataValidation type="whole" errorStyle="information" operator="lessThan" allowBlank="1" showInputMessage="1" showErrorMessage="1" errorTitle="Glöm inte A-mått" error="A-måttet måste fyllas i" sqref="B13" xr:uid="{00000000-0002-0000-0000-000009000000}">
      <formula1>0</formula1>
    </dataValidation>
    <dataValidation type="whole" allowBlank="1" showInputMessage="1" showErrorMessage="1" errorTitle="Valfri inmatning ej möjlig" error="Använd förutbestämda val, 1-7" sqref="B23" xr:uid="{00000000-0002-0000-0000-00000A000000}">
      <formula1>1</formula1>
      <formula2>7</formula2>
    </dataValidation>
    <dataValidation type="list" allowBlank="1" showInputMessage="1" showErrorMessage="1" errorTitle="Valfri inmatning ej möjlig" error="Använd förutbestämda val" sqref="B3" xr:uid="{38DA8B78-CF6B-4E6E-856E-D8C17436184A}">
      <formula1>"Beställning,Förfrågan"</formula1>
    </dataValidation>
    <dataValidation allowBlank="1" errorTitle="Valfri inmatning ej möjlig" error="Använd förutbestämda val" sqref="B11" xr:uid="{956CF67D-3A56-4DE1-9EAE-A465CEA772D6}"/>
  </dataValidations>
  <pageMargins left="0.70866141732283472" right="0.19685039370078741" top="1.6141732283464567" bottom="0.59055118110236227" header="0.70866141732283472" footer="0.31496062992125984"/>
  <pageSetup paperSize="9" scale="95" orientation="portrait" r:id="rId2"/>
  <headerFooter>
    <oddHeader xml:space="preserve">&amp;L&amp;G&amp;C&amp;20
</oddHeader>
    <oddFooter>&amp;L&amp;"Arial,Fet"2019-09-27&amp;CDOC-0001157694&amp;R&amp;"Arial,Fet"&amp;G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0"/>
  <sheetViews>
    <sheetView showGridLines="0" showRuler="0" view="pageLayout" zoomScaleNormal="100" workbookViewId="0">
      <selection activeCell="B4" sqref="B4"/>
    </sheetView>
  </sheetViews>
  <sheetFormatPr defaultColWidth="9" defaultRowHeight="14.25" x14ac:dyDescent="0.2"/>
  <cols>
    <col min="1" max="1" width="20.75" bestFit="1" customWidth="1"/>
    <col min="2" max="2" width="9" customWidth="1"/>
    <col min="3" max="3" width="19.875" bestFit="1" customWidth="1"/>
    <col min="4" max="4" width="9.625" customWidth="1"/>
    <col min="5" max="5" width="17.625" customWidth="1"/>
    <col min="6" max="6" width="8.25" customWidth="1"/>
    <col min="16384" max="16384" width="12.625" customWidth="1"/>
  </cols>
  <sheetData>
    <row r="1" spans="1:6" ht="20.25" x14ac:dyDescent="0.3">
      <c r="A1" s="30" t="s">
        <v>53</v>
      </c>
      <c r="F1" t="s">
        <v>51</v>
      </c>
    </row>
    <row r="3" spans="1:6" s="3" customFormat="1" ht="30.75" customHeight="1" x14ac:dyDescent="0.2">
      <c r="A3" s="25" t="s">
        <v>18</v>
      </c>
      <c r="B3" s="2"/>
      <c r="C3" s="19"/>
      <c r="D3" s="20"/>
    </row>
    <row r="4" spans="1:6" s="3" customFormat="1" ht="18.600000000000001" customHeight="1" x14ac:dyDescent="0.3">
      <c r="A4" s="48" t="s">
        <v>64</v>
      </c>
      <c r="B4" s="32">
        <f>Startsida!D6</f>
        <v>52</v>
      </c>
      <c r="C4" s="49" t="s">
        <v>65</v>
      </c>
      <c r="D4" s="32">
        <f>Startsida!B9</f>
        <v>0</v>
      </c>
    </row>
    <row r="5" spans="1:6" s="3" customFormat="1" ht="18.600000000000001" customHeight="1" x14ac:dyDescent="0.3">
      <c r="A5" s="48" t="s">
        <v>66</v>
      </c>
      <c r="B5" s="32">
        <f>Startsida!D7</f>
        <v>15</v>
      </c>
      <c r="C5" s="48" t="s">
        <v>67</v>
      </c>
      <c r="D5" s="32">
        <f>Startsida!B10</f>
        <v>0</v>
      </c>
    </row>
    <row r="6" spans="1:6" s="3" customFormat="1" ht="18.600000000000001" customHeight="1" x14ac:dyDescent="0.3">
      <c r="A6" s="48" t="s">
        <v>68</v>
      </c>
      <c r="B6" s="32">
        <f>Startsida!D8</f>
        <v>8</v>
      </c>
      <c r="C6" s="48" t="s">
        <v>69</v>
      </c>
      <c r="D6" s="32">
        <f>Startsida!B11</f>
        <v>0</v>
      </c>
    </row>
    <row r="7" spans="1:6" s="3" customFormat="1" ht="18.600000000000001" customHeight="1" x14ac:dyDescent="0.3">
      <c r="A7" s="48" t="s">
        <v>70</v>
      </c>
      <c r="B7" s="32">
        <f>Startsida!B7+(Startsida!B9-59)*2</f>
        <v>-118</v>
      </c>
      <c r="C7" s="48" t="s">
        <v>71</v>
      </c>
      <c r="D7" s="32">
        <f>Startsida!B8+Startsida!B10-59</f>
        <v>-59</v>
      </c>
    </row>
    <row r="8" spans="1:6" s="3" customFormat="1" ht="18.600000000000001" customHeight="1" x14ac:dyDescent="0.2">
      <c r="C8" s="5"/>
      <c r="D8" s="4"/>
    </row>
    <row r="9" spans="1:6" s="3" customFormat="1" ht="18.600000000000001" customHeight="1" x14ac:dyDescent="0.2">
      <c r="C9" s="5"/>
      <c r="D9" s="4"/>
    </row>
    <row r="10" spans="1:6" s="3" customFormat="1" ht="18.600000000000001" customHeight="1" x14ac:dyDescent="0.2">
      <c r="C10" s="5"/>
      <c r="D10" s="4"/>
    </row>
  </sheetData>
  <sheetProtection sheet="1" selectLockedCells="1"/>
  <customSheetViews>
    <customSheetView guid="{D8DFE11E-D743-4D1A-9BBD-0E91867DB7B7}">
      <selection activeCell="B2" sqref="B2"/>
      <pageMargins left="0.64" right="0.32" top="0.72916666666666663" bottom="0.99" header="0.3" footer="0.3"/>
      <pageSetup paperSize="9" orientation="portrait" r:id="rId1"/>
      <headerFooter>
        <oddHeader>&amp;C&amp;20Profilsats &amp;"Arial,Fet"VS8000&amp;"Arial,Normal" till skåp med sandwichgolv</oddHeader>
        <oddFooter>&amp;R&amp;G</oddFooter>
      </headerFooter>
    </customSheetView>
  </customSheetViews>
  <phoneticPr fontId="2" type="noConversion"/>
  <pageMargins left="0.70866141732283472" right="0.31496062992125984" top="1.5748031496062993" bottom="0.98425196850393704" header="0.70866141732283472" footer="0.31496062992125984"/>
  <pageSetup paperSize="9" scale="99" orientation="portrait" r:id="rId2"/>
  <headerFooter>
    <oddHeader xml:space="preserve">&amp;L&amp;G &amp;C&amp;20 </oddHeader>
    <oddFooter>&amp;L&amp;"Arial,Fet"2019-02-28&amp;R&amp;"Arial,Fet"&amp;G&amp;CDOC-0001157694</oddFooter>
  </headerFooter>
  <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0"/>
  <sheetViews>
    <sheetView showGridLines="0" showRowColHeaders="0" showRuler="0" view="pageLayout" zoomScaleNormal="100" workbookViewId="0">
      <selection activeCell="E25" sqref="E25"/>
    </sheetView>
  </sheetViews>
  <sheetFormatPr defaultColWidth="9" defaultRowHeight="14.25" x14ac:dyDescent="0.2"/>
  <cols>
    <col min="1" max="1" width="20.125" customWidth="1"/>
    <col min="2" max="2" width="12.625" customWidth="1"/>
    <col min="3" max="3" width="10.625" customWidth="1"/>
    <col min="4" max="4" width="15.875" customWidth="1"/>
    <col min="5" max="5" width="9" customWidth="1"/>
    <col min="6" max="6" width="8.375" customWidth="1"/>
    <col min="7" max="7" width="7.75" customWidth="1"/>
    <col min="8" max="8" width="40.25" customWidth="1"/>
    <col min="9" max="9" width="0.5" customWidth="1"/>
  </cols>
  <sheetData>
    <row r="1" spans="1:4" ht="23.25" x14ac:dyDescent="0.35">
      <c r="A1" s="24" t="s">
        <v>58</v>
      </c>
    </row>
    <row r="4" spans="1:4" x14ac:dyDescent="0.2">
      <c r="A4" s="48" t="s">
        <v>3</v>
      </c>
      <c r="B4" s="50">
        <f>Startsida!B4</f>
        <v>0</v>
      </c>
    </row>
    <row r="5" spans="1:4" x14ac:dyDescent="0.2">
      <c r="A5" s="48" t="s">
        <v>4</v>
      </c>
      <c r="B5" s="50">
        <f>Startsida!B5</f>
        <v>0</v>
      </c>
    </row>
    <row r="6" spans="1:4" x14ac:dyDescent="0.2">
      <c r="A6" s="48" t="s">
        <v>8</v>
      </c>
      <c r="B6" s="50">
        <f>Startsida!B6</f>
        <v>0</v>
      </c>
      <c r="C6" s="11"/>
      <c r="D6" s="1"/>
    </row>
    <row r="7" spans="1:4" x14ac:dyDescent="0.2">
      <c r="A7" s="48" t="s">
        <v>9</v>
      </c>
      <c r="B7" s="50">
        <f>Startsida!B7</f>
        <v>0</v>
      </c>
      <c r="C7" s="11"/>
      <c r="D7" s="1"/>
    </row>
    <row r="8" spans="1:4" x14ac:dyDescent="0.2">
      <c r="A8" s="48" t="s">
        <v>10</v>
      </c>
      <c r="B8" s="50">
        <f>Startsida!B8</f>
        <v>0</v>
      </c>
      <c r="C8" s="11"/>
      <c r="D8" s="1"/>
    </row>
    <row r="9" spans="1:4" x14ac:dyDescent="0.2">
      <c r="A9" s="48" t="s">
        <v>6</v>
      </c>
      <c r="B9" s="50">
        <f>Startsida!B9</f>
        <v>0</v>
      </c>
    </row>
    <row r="10" spans="1:4" x14ac:dyDescent="0.2">
      <c r="A10" s="48" t="s">
        <v>7</v>
      </c>
      <c r="B10" s="50">
        <f>Startsida!B10</f>
        <v>0</v>
      </c>
    </row>
    <row r="11" spans="1:4" x14ac:dyDescent="0.2">
      <c r="A11" s="48" t="s">
        <v>11</v>
      </c>
      <c r="B11" s="50">
        <f>Startsida!B11</f>
        <v>0</v>
      </c>
    </row>
    <row r="12" spans="1:4" x14ac:dyDescent="0.2">
      <c r="A12" s="48" t="s">
        <v>12</v>
      </c>
      <c r="B12" s="50">
        <f>Startsida!B12</f>
        <v>0</v>
      </c>
    </row>
    <row r="13" spans="1:4" x14ac:dyDescent="0.2">
      <c r="A13" s="48" t="s">
        <v>41</v>
      </c>
      <c r="B13" s="51">
        <f>Startsida!B13</f>
        <v>0</v>
      </c>
    </row>
    <row r="14" spans="1:4" x14ac:dyDescent="0.2">
      <c r="A14" s="48" t="s">
        <v>43</v>
      </c>
      <c r="B14" s="51">
        <f>Startsida!B14</f>
        <v>0</v>
      </c>
    </row>
    <row r="18" spans="1:9" ht="21" customHeight="1" thickBot="1" x14ac:dyDescent="0.25">
      <c r="A18" s="52" t="s">
        <v>20</v>
      </c>
      <c r="B18" s="53" t="s">
        <v>21</v>
      </c>
      <c r="C18" s="53" t="s">
        <v>31</v>
      </c>
      <c r="D18" s="53" t="s">
        <v>36</v>
      </c>
      <c r="E18" s="53" t="s">
        <v>28</v>
      </c>
      <c r="F18" s="53" t="s">
        <v>29</v>
      </c>
      <c r="G18" s="53" t="s">
        <v>30</v>
      </c>
      <c r="H18" s="53" t="s">
        <v>22</v>
      </c>
    </row>
    <row r="19" spans="1:9" ht="15" customHeight="1" x14ac:dyDescent="0.2">
      <c r="A19" s="54" t="s">
        <v>23</v>
      </c>
      <c r="B19" s="55">
        <v>1</v>
      </c>
      <c r="C19" s="55">
        <f>B19*B4</f>
        <v>0</v>
      </c>
      <c r="D19" s="55" t="s">
        <v>32</v>
      </c>
      <c r="E19" s="56">
        <f>Startsida!F6-27</f>
        <v>-27</v>
      </c>
      <c r="F19" s="56">
        <f>Startsida!F7-11</f>
        <v>-11</v>
      </c>
      <c r="G19" s="56">
        <f>Startsida!F7-110.2</f>
        <v>-110.2</v>
      </c>
      <c r="H19" s="57"/>
    </row>
    <row r="20" spans="1:9" x14ac:dyDescent="0.2">
      <c r="A20" s="58" t="s">
        <v>24</v>
      </c>
      <c r="B20" s="59">
        <v>1</v>
      </c>
      <c r="C20" s="59">
        <f>B20*B4</f>
        <v>0</v>
      </c>
      <c r="D20" s="59" t="s">
        <v>33</v>
      </c>
      <c r="E20" s="50">
        <f>Startsida!F6-(B9+60)</f>
        <v>-60</v>
      </c>
      <c r="F20" s="50">
        <f>B8-3+IF(Startsida!B10&gt;40,20,0)</f>
        <v>-3</v>
      </c>
      <c r="G20" s="50"/>
      <c r="H20" s="60"/>
    </row>
    <row r="21" spans="1:9" x14ac:dyDescent="0.2">
      <c r="A21" s="58" t="s">
        <v>25</v>
      </c>
      <c r="B21" s="59">
        <v>1</v>
      </c>
      <c r="C21" s="59">
        <f>B21*B4</f>
        <v>0</v>
      </c>
      <c r="D21" s="50" t="s">
        <v>33</v>
      </c>
      <c r="E21" s="50">
        <f>Startsida!F6-(B9+60)</f>
        <v>-60</v>
      </c>
      <c r="F21" s="50">
        <f>B8-3+IF(Startsida!B10&gt;40,20,0)</f>
        <v>-3</v>
      </c>
      <c r="G21" s="50"/>
      <c r="H21" s="60"/>
    </row>
    <row r="22" spans="1:9" x14ac:dyDescent="0.2">
      <c r="A22" s="60" t="s">
        <v>26</v>
      </c>
      <c r="B22" s="59">
        <v>1</v>
      </c>
      <c r="C22" s="59">
        <f>B22*B4</f>
        <v>0</v>
      </c>
      <c r="D22" s="50" t="s">
        <v>34</v>
      </c>
      <c r="E22" s="50">
        <f>E20+B9</f>
        <v>-60</v>
      </c>
      <c r="F22" s="50">
        <f>B7+B9*2</f>
        <v>0</v>
      </c>
      <c r="G22" s="50"/>
      <c r="H22" s="60"/>
    </row>
    <row r="23" spans="1:9" x14ac:dyDescent="0.2">
      <c r="A23" s="60" t="s">
        <v>27</v>
      </c>
      <c r="B23" s="59">
        <v>1</v>
      </c>
      <c r="C23" s="59">
        <f>B23*B4</f>
        <v>0</v>
      </c>
      <c r="D23" s="50" t="s">
        <v>35</v>
      </c>
      <c r="E23" s="50">
        <f>B7+B9*2</f>
        <v>0</v>
      </c>
      <c r="F23" s="50">
        <f>B8-3+IF(Startsida!B10&gt;40,20,0)</f>
        <v>-3</v>
      </c>
      <c r="G23" s="50"/>
      <c r="H23" s="60"/>
    </row>
    <row r="24" spans="1:9" x14ac:dyDescent="0.2">
      <c r="A24" s="58" t="str">
        <f>IF(B12="Bakgavellyft","Skiva till liftlucka"," ")</f>
        <v xml:space="preserve"> </v>
      </c>
      <c r="B24" s="59" t="str">
        <f>IF(B12="Bakgavellyft","1"," ")</f>
        <v xml:space="preserve"> </v>
      </c>
      <c r="C24" s="61" t="str">
        <f>IF(B12="Bakgavellyft",$B$4*B24," ")</f>
        <v xml:space="preserve"> </v>
      </c>
      <c r="D24" s="50" t="str">
        <f>IF(B12="Bakgavellyft","Liftlucka"," ")</f>
        <v xml:space="preserve"> </v>
      </c>
      <c r="E24" s="50" t="str">
        <f>IF(B12="bakgavellyft",Startsida!F7-116," ")</f>
        <v xml:space="preserve"> </v>
      </c>
      <c r="F24" s="50" t="str">
        <f>IF(B12="Bakgavellyft",Startsida!F8-(B13-B14)-87,"")</f>
        <v/>
      </c>
      <c r="G24" s="50" t="str">
        <f>IF(B12="bakgavellyft","t=30"," ")</f>
        <v xml:space="preserve"> </v>
      </c>
      <c r="H24" s="60"/>
      <c r="I24" s="10"/>
    </row>
    <row r="25" spans="1:9" x14ac:dyDescent="0.2">
      <c r="A25" s="58" t="str">
        <f>IF(B12="Bakdörrar","Skivor till bakdörrar","")</f>
        <v/>
      </c>
      <c r="B25" s="59" t="str">
        <f>IF(B12="bakdörrar",2,"")</f>
        <v/>
      </c>
      <c r="C25" s="59" t="str">
        <f>IF(B12="bakdörrar",$B$4*B25,"")</f>
        <v/>
      </c>
      <c r="D25" s="50" t="str">
        <f>IF(B12="Bakdörrar","Bakdörrar","")</f>
        <v/>
      </c>
      <c r="E25" s="50" t="str">
        <f>IF(B12="Bakdörrar",Startsida!F8-109.5,"")</f>
        <v/>
      </c>
      <c r="F25" s="51" t="str">
        <f>IF(B12="Bakdörrar",(Startsida!F7-197)/2,"")</f>
        <v/>
      </c>
      <c r="G25" s="50" t="str">
        <f>IF(B12="Bakdörrar","t="&amp;B9,"")</f>
        <v/>
      </c>
      <c r="H25" s="57"/>
      <c r="I25" s="10"/>
    </row>
    <row r="27" spans="1:9" x14ac:dyDescent="0.2">
      <c r="C27" s="10"/>
    </row>
    <row r="28" spans="1:9" x14ac:dyDescent="0.2">
      <c r="A28" s="14"/>
    </row>
    <row r="30" spans="1:9" x14ac:dyDescent="0.2">
      <c r="C30" s="10"/>
    </row>
  </sheetData>
  <sheetProtection sheet="1" objects="1" scenarios="1" selectLockedCells="1"/>
  <customSheetViews>
    <customSheetView guid="{D8DFE11E-D743-4D1A-9BBD-0E91867DB7B7}">
      <selection activeCell="B1" sqref="B1"/>
      <pageMargins left="0.49" right="0.26" top="1.1299999999999999" bottom="0.74803149606299213" header="0.41" footer="0.31496062992125984"/>
      <pageSetup paperSize="9" orientation="landscape" r:id="rId1"/>
      <headerFooter>
        <oddHeader>&amp;C&amp;"Arial,Fet"&amp;16Skivmått till skåp  VS8000 med sandwichgolv&amp;R&amp;G</oddHeader>
      </headerFooter>
    </customSheetView>
  </customSheetViews>
  <phoneticPr fontId="2" type="noConversion"/>
  <pageMargins left="0.70866141732283472" right="0.27559055118110237" top="1.5748031496062993" bottom="0.74803149606299213" header="0.70866141732283472" footer="0.31496062992125984"/>
  <pageSetup paperSize="9" orientation="landscape" r:id="rId2"/>
  <headerFooter>
    <oddHeader>&amp;L&amp;G</oddHeader>
    <oddFooter>&amp;L&amp;"Arial,Fet"2019-09-27&amp;CDOC-0001157694&amp;R&amp;"Arial,Fet"&amp;G</oddFooter>
  </headerFooter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37"/>
  <sheetViews>
    <sheetView showGridLines="0" showRowColHeaders="0" showRuler="0" view="pageLayout" zoomScaleNormal="100" workbookViewId="0">
      <selection activeCell="I29" sqref="I29"/>
    </sheetView>
  </sheetViews>
  <sheetFormatPr defaultColWidth="9" defaultRowHeight="14.25" x14ac:dyDescent="0.2"/>
  <cols>
    <col min="1" max="13" width="9" customWidth="1"/>
    <col min="14" max="14" width="0.5" customWidth="1"/>
  </cols>
  <sheetData>
    <row r="1" spans="1:1" ht="23.25" x14ac:dyDescent="0.35">
      <c r="A1" s="24" t="s">
        <v>57</v>
      </c>
    </row>
    <row r="29" spans="2:9" ht="15.75" x14ac:dyDescent="0.25">
      <c r="B29" s="6" t="s">
        <v>37</v>
      </c>
      <c r="C29" s="9">
        <f>Skivmått!F19</f>
        <v>-11</v>
      </c>
      <c r="E29" s="6" t="s">
        <v>39</v>
      </c>
      <c r="F29" s="9">
        <f>Skivmått!E19</f>
        <v>-27</v>
      </c>
      <c r="H29" s="6" t="s">
        <v>38</v>
      </c>
      <c r="I29" s="9">
        <f>Skivmått!G19</f>
        <v>-110.2</v>
      </c>
    </row>
    <row r="31" spans="2:9" ht="15.75" x14ac:dyDescent="0.25">
      <c r="B31" s="6"/>
      <c r="C31" s="9"/>
      <c r="E31" s="6"/>
      <c r="F31" s="9"/>
      <c r="H31" s="6"/>
      <c r="I31" s="9"/>
    </row>
    <row r="36" spans="1:14" ht="15" x14ac:dyDescent="0.25">
      <c r="A36" s="6"/>
    </row>
    <row r="37" spans="1:14" ht="15.75" x14ac:dyDescent="0.25">
      <c r="A37" s="8"/>
      <c r="B37" s="9"/>
      <c r="C37" s="7"/>
      <c r="D37" s="7"/>
      <c r="E37" s="7"/>
      <c r="F37" s="7"/>
      <c r="G37" s="8"/>
      <c r="H37" s="9"/>
      <c r="I37" s="7"/>
      <c r="J37" s="7"/>
      <c r="K37" s="7"/>
      <c r="L37" s="7"/>
      <c r="M37" s="8"/>
      <c r="N37" s="9"/>
    </row>
  </sheetData>
  <sheetProtection sheet="1" objects="1" scenarios="1" selectLockedCells="1"/>
  <customSheetViews>
    <customSheetView guid="{D8DFE11E-D743-4D1A-9BBD-0E91867DB7B7}">
      <selection activeCell="J35" sqref="J35"/>
      <pageMargins left="0.35433070866141736" right="0.31496062992125984" top="0.95" bottom="0.56000000000000005" header="0.34" footer="0.23622047244094491"/>
      <pageSetup paperSize="9" orientation="landscape" r:id="rId1"/>
      <headerFooter alignWithMargins="0">
        <oddHeader>&amp;L&amp;"Arial,Fet"&amp;16Mått på golvskiva till skåp VS8000 med sandwichgolv&amp;R&amp;G</oddHeader>
      </headerFooter>
    </customSheetView>
  </customSheetViews>
  <phoneticPr fontId="2" type="noConversion"/>
  <pageMargins left="0.70866141732283472" right="0.31496062992125984" top="1.5748031496062993" bottom="0.55118110236220474" header="0.70866141732283472" footer="0.23622047244094491"/>
  <pageSetup paperSize="9" orientation="landscape" r:id="rId2"/>
  <headerFooter alignWithMargins="0">
    <oddHeader>&amp;L&amp;"Arial,Fet"&amp;16&amp;G</oddHeader>
    <oddFooter>&amp;L&amp;"Arial,Fet"2019-02-28&amp;R&amp;"Arial,Fet"&amp;G&amp;CDOC-0001157694</oddFooter>
  </headerFooter>
  <drawing r:id="rId3"/>
  <legacyDrawingHF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37"/>
  <sheetViews>
    <sheetView showGridLines="0" showRowColHeaders="0" showRuler="0" view="pageLayout" zoomScaleNormal="100" workbookViewId="0">
      <selection activeCell="G31" sqref="G31"/>
    </sheetView>
  </sheetViews>
  <sheetFormatPr defaultColWidth="9" defaultRowHeight="14.25" x14ac:dyDescent="0.2"/>
  <cols>
    <col min="1" max="13" width="9" customWidth="1"/>
    <col min="14" max="14" width="0.75" customWidth="1"/>
  </cols>
  <sheetData>
    <row r="1" spans="1:1" ht="23.25" x14ac:dyDescent="0.35">
      <c r="A1" s="24" t="s">
        <v>56</v>
      </c>
    </row>
    <row r="31" spans="2:9" ht="15.75" x14ac:dyDescent="0.25">
      <c r="B31" s="8" t="s">
        <v>39</v>
      </c>
      <c r="C31" s="9">
        <f>Skivmått!E20</f>
        <v>-60</v>
      </c>
      <c r="E31" s="6"/>
      <c r="F31" s="8" t="s">
        <v>40</v>
      </c>
      <c r="G31" s="9">
        <f>Skivmått!F20</f>
        <v>-3</v>
      </c>
      <c r="H31" s="6"/>
      <c r="I31" s="9"/>
    </row>
    <row r="36" spans="1:14" ht="15" x14ac:dyDescent="0.25">
      <c r="A36" s="6"/>
    </row>
    <row r="37" spans="1:14" ht="15.75" x14ac:dyDescent="0.25">
      <c r="A37" s="8" t="s">
        <v>51</v>
      </c>
      <c r="B37" s="9" t="s">
        <v>51</v>
      </c>
      <c r="C37" s="7"/>
      <c r="D37" s="7"/>
      <c r="E37" s="7"/>
      <c r="F37" s="7"/>
      <c r="G37" s="8" t="s">
        <v>51</v>
      </c>
      <c r="H37" s="9" t="s">
        <v>51</v>
      </c>
      <c r="I37" s="7"/>
      <c r="J37" s="7"/>
      <c r="K37" s="7"/>
      <c r="L37" s="7"/>
      <c r="M37" s="8" t="s">
        <v>51</v>
      </c>
      <c r="N37" s="9" t="s">
        <v>51</v>
      </c>
    </row>
  </sheetData>
  <sheetProtection sheet="1" objects="1" scenarios="1" selectLockedCells="1"/>
  <pageMargins left="0.70866141732283472" right="0.31496062992125984" top="1.5748031496062993" bottom="0.55118110236220474" header="0.70866141732283472" footer="0.23622047244094491"/>
  <pageSetup paperSize="9" scale="85" orientation="landscape" r:id="rId1"/>
  <headerFooter alignWithMargins="0">
    <oddHeader>&amp;L&amp;"Arial,Fet"&amp;16&amp;G</oddHeader>
    <oddFooter>&amp;L&amp;"Arial,Fet"2019-02-28&amp;R&amp;"Arial,Fet"&amp;G&amp;CDOC-0001157694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37"/>
  <sheetViews>
    <sheetView showGridLines="0" showRowColHeaders="0" showRuler="0" view="pageLayout" zoomScaleNormal="100" workbookViewId="0">
      <selection activeCell="F31" sqref="F31"/>
    </sheetView>
  </sheetViews>
  <sheetFormatPr defaultColWidth="9" defaultRowHeight="14.25" x14ac:dyDescent="0.2"/>
  <cols>
    <col min="1" max="13" width="9" customWidth="1"/>
    <col min="14" max="14" width="0.625" customWidth="1"/>
  </cols>
  <sheetData>
    <row r="1" spans="1:1" ht="23.25" x14ac:dyDescent="0.35">
      <c r="A1" s="24" t="s">
        <v>55</v>
      </c>
    </row>
    <row r="31" spans="2:9" ht="15.75" x14ac:dyDescent="0.25">
      <c r="B31" s="6" t="s">
        <v>37</v>
      </c>
      <c r="C31" s="9">
        <f>Skivmått!F22</f>
        <v>0</v>
      </c>
      <c r="E31" s="6" t="s">
        <v>39</v>
      </c>
      <c r="F31" s="9">
        <f>Skivmått!E22</f>
        <v>-60</v>
      </c>
      <c r="H31" s="6" t="s">
        <v>51</v>
      </c>
      <c r="I31" s="9"/>
    </row>
    <row r="36" spans="1:14" ht="15" x14ac:dyDescent="0.25">
      <c r="A36" s="6"/>
    </row>
    <row r="37" spans="1:14" ht="15.75" x14ac:dyDescent="0.25">
      <c r="A37" s="8"/>
      <c r="B37" s="9"/>
      <c r="C37" s="7"/>
      <c r="D37" s="7"/>
      <c r="E37" s="7"/>
      <c r="F37" s="7"/>
      <c r="G37" s="8"/>
      <c r="H37" s="9"/>
      <c r="I37" s="7"/>
      <c r="J37" s="7"/>
      <c r="K37" s="7"/>
      <c r="L37" s="7"/>
      <c r="M37" s="8"/>
      <c r="N37" s="9"/>
    </row>
  </sheetData>
  <sheetProtection sheet="1" objects="1" scenarios="1" selectLockedCells="1"/>
  <pageMargins left="0.70866141732283472" right="0.31496062992125984" top="1.5748031496062993" bottom="0.55118110236220474" header="0.70866141732283472" footer="0.23622047244094491"/>
  <pageSetup paperSize="9" orientation="landscape" r:id="rId1"/>
  <headerFooter alignWithMargins="0">
    <oddHeader>&amp;L&amp;"Arial,Fet"&amp;16&amp;G</oddHeader>
    <oddFooter>&amp;L&amp;"Arial,Fet"2019-02-28&amp;R&amp;"Arial,Fet"&amp;G&amp;CDOC-0001157694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7"/>
  <sheetViews>
    <sheetView showGridLines="0" showRowColHeaders="0" showRuler="0" view="pageLayout" zoomScaleNormal="100" workbookViewId="0">
      <selection activeCell="G30" sqref="G30"/>
    </sheetView>
  </sheetViews>
  <sheetFormatPr defaultColWidth="9" defaultRowHeight="14.25" x14ac:dyDescent="0.2"/>
  <cols>
    <col min="1" max="13" width="9" customWidth="1"/>
    <col min="14" max="14" width="0.5" customWidth="1"/>
  </cols>
  <sheetData>
    <row r="1" spans="1:1" ht="23.25" x14ac:dyDescent="0.35">
      <c r="A1" s="24" t="s">
        <v>54</v>
      </c>
    </row>
    <row r="30" spans="1:11" ht="15.75" x14ac:dyDescent="0.25">
      <c r="A30" s="8" t="s">
        <v>40</v>
      </c>
      <c r="B30" s="9" t="str">
        <f>Skivmått!F24</f>
        <v/>
      </c>
      <c r="C30" s="8" t="s">
        <v>39</v>
      </c>
      <c r="D30" s="9" t="str">
        <f>Skivmått!E24</f>
        <v xml:space="preserve"> </v>
      </c>
      <c r="E30" s="7"/>
      <c r="F30" s="8" t="s">
        <v>40</v>
      </c>
      <c r="G30" s="9">
        <f>Skivmått!F23</f>
        <v>-3</v>
      </c>
      <c r="H30" s="7"/>
      <c r="I30" s="7"/>
      <c r="J30" s="8" t="s">
        <v>39</v>
      </c>
      <c r="K30" s="9">
        <f>Skivmått!E23</f>
        <v>0</v>
      </c>
    </row>
    <row r="31" spans="1:11" ht="15.75" x14ac:dyDescent="0.25">
      <c r="B31" s="6" t="s">
        <v>51</v>
      </c>
      <c r="C31" s="9" t="s">
        <v>51</v>
      </c>
      <c r="E31" s="6" t="s">
        <v>51</v>
      </c>
      <c r="F31" s="9" t="s">
        <v>51</v>
      </c>
      <c r="H31" s="6" t="s">
        <v>51</v>
      </c>
      <c r="I31" s="9"/>
    </row>
    <row r="32" spans="1:11" ht="15.75" x14ac:dyDescent="0.25">
      <c r="A32" s="8"/>
      <c r="B32" s="9"/>
      <c r="C32" s="8"/>
      <c r="D32" s="9"/>
      <c r="E32" s="7"/>
      <c r="F32" s="8"/>
      <c r="G32" s="9"/>
      <c r="H32" s="7"/>
      <c r="I32" s="7"/>
      <c r="J32" s="8"/>
      <c r="K32" s="9"/>
    </row>
    <row r="36" spans="1:14" ht="15" x14ac:dyDescent="0.25">
      <c r="A36" s="6"/>
    </row>
    <row r="37" spans="1:14" ht="15.75" x14ac:dyDescent="0.25">
      <c r="A37" s="8"/>
      <c r="B37" s="9"/>
      <c r="C37" s="7"/>
      <c r="D37" s="7"/>
      <c r="E37" s="7"/>
      <c r="F37" s="7"/>
      <c r="G37" s="8"/>
      <c r="H37" s="9"/>
      <c r="I37" s="7"/>
      <c r="J37" s="7"/>
      <c r="K37" s="7"/>
      <c r="L37" s="7"/>
      <c r="M37" s="8"/>
      <c r="N37" s="9"/>
    </row>
  </sheetData>
  <sheetProtection sheet="1" objects="1" scenarios="1" selectLockedCells="1"/>
  <pageMargins left="0.70866141732283472" right="0.31496062992125984" top="1.5748031496062993" bottom="0.55118110236220474" header="0.70866141732283472" footer="0.23622047244094491"/>
  <pageSetup paperSize="9" orientation="landscape" r:id="rId1"/>
  <headerFooter alignWithMargins="0">
    <oddHeader>&amp;L&amp;"Arial,Fet"&amp;16&amp;G</oddHeader>
    <oddFooter>&amp;L&amp;"Arial,Fet"2019-02-28&amp;R&amp;"Arial,Fet"&amp;G&amp;CDOC-0001157694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37"/>
  <sheetViews>
    <sheetView showGridLines="0" showRowColHeaders="0" showRuler="0" view="pageLayout" zoomScaleNormal="100" workbookViewId="0">
      <selection activeCell="F29" sqref="F29"/>
    </sheetView>
  </sheetViews>
  <sheetFormatPr defaultColWidth="9" defaultRowHeight="14.25" x14ac:dyDescent="0.2"/>
  <cols>
    <col min="1" max="13" width="9" customWidth="1"/>
    <col min="14" max="14" width="0.5" customWidth="1"/>
  </cols>
  <sheetData>
    <row r="1" spans="1:1" ht="23.25" x14ac:dyDescent="0.35">
      <c r="A1" s="24" t="s">
        <v>59</v>
      </c>
    </row>
    <row r="29" spans="2:12" ht="15.75" x14ac:dyDescent="0.25">
      <c r="E29" s="8" t="s">
        <v>39</v>
      </c>
      <c r="F29" s="1" t="str">
        <f>Skivmått!E25</f>
        <v/>
      </c>
      <c r="K29" s="8" t="s">
        <v>37</v>
      </c>
      <c r="L29" s="1" t="str">
        <f>Skivmått!F25</f>
        <v/>
      </c>
    </row>
    <row r="31" spans="2:12" ht="15.75" x14ac:dyDescent="0.25">
      <c r="B31" s="6"/>
      <c r="C31" s="9"/>
      <c r="E31" s="6"/>
      <c r="F31" s="9"/>
      <c r="H31" s="6" t="s">
        <v>51</v>
      </c>
      <c r="I31" s="9"/>
    </row>
    <row r="36" spans="1:14" ht="15" x14ac:dyDescent="0.25">
      <c r="A36" s="6"/>
    </row>
    <row r="37" spans="1:14" ht="15.75" x14ac:dyDescent="0.25">
      <c r="A37" s="8"/>
      <c r="B37" s="9"/>
      <c r="C37" s="7"/>
      <c r="D37" s="7"/>
      <c r="E37" s="7"/>
      <c r="F37" s="7"/>
      <c r="G37" s="8"/>
      <c r="H37" s="9"/>
      <c r="I37" s="7"/>
      <c r="J37" s="7"/>
      <c r="K37" s="7"/>
      <c r="L37" s="7"/>
      <c r="M37" s="8"/>
      <c r="N37" s="9"/>
    </row>
  </sheetData>
  <sheetProtection sheet="1" objects="1" scenarios="1" selectLockedCells="1"/>
  <pageMargins left="0.70866141732283472" right="0.31496062992125984" top="1.5748031496062993" bottom="0.55118110236220474" header="0.70866141732283472" footer="0.23622047244094491"/>
  <pageSetup paperSize="9" orientation="landscape" r:id="rId1"/>
  <headerFooter alignWithMargins="0">
    <oddHeader>&amp;L&amp;"Arial,Fet"&amp;16&amp;G</oddHeader>
    <oddFooter>&amp;L&amp;"Arial,Fet"2019-02-28&amp;R&amp;"Arial,Fet"&amp;G&amp;CDOC-0001157694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8</vt:i4>
      </vt:variant>
      <vt:variant>
        <vt:lpstr>Namngivna områden</vt:lpstr>
      </vt:variant>
      <vt:variant>
        <vt:i4>1</vt:i4>
      </vt:variant>
    </vt:vector>
  </HeadingPairs>
  <TitlesOfParts>
    <vt:vector size="9" baseType="lpstr">
      <vt:lpstr>Startsida</vt:lpstr>
      <vt:lpstr>Måttskiss</vt:lpstr>
      <vt:lpstr>Skivmått</vt:lpstr>
      <vt:lpstr>Golv</vt:lpstr>
      <vt:lpstr>Vägg</vt:lpstr>
      <vt:lpstr>Tak</vt:lpstr>
      <vt:lpstr>Framstam-Liftlucka</vt:lpstr>
      <vt:lpstr>Bakdörr</vt:lpstr>
      <vt:lpstr>Måttskiss!Print_Area</vt:lpstr>
    </vt:vector>
  </TitlesOfParts>
  <Company> 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Volymskåp VS8000, Sandwich, SE, Beställningsblankett</dc:title>
  <dc:subject> </dc:subject>
  <dc:creator>Karmetun, Joakim</dc:creator>
  <cp:keywords> </cp:keywords>
  <dc:description> </dc:description>
  <cp:lastModifiedBy>Karmetun, Joakim</cp:lastModifiedBy>
  <cp:lastPrinted>2018-10-12T12:46:15Z</cp:lastPrinted>
  <dcterms:created xsi:type="dcterms:W3CDTF">2011-01-05T10:29:44Z</dcterms:created>
  <dcterms:modified xsi:type="dcterms:W3CDTF">2019-09-27T11:29:40Z</dcterms:modified>
  <cp:category> 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IM_DocumentNumber">
    <vt:lpwstr>LPS-013175</vt:lpwstr>
  </property>
  <property fmtid="{D5CDD505-2E9C-101B-9397-08002B2CF9AE}" pid="3" name="AIM_DocumentStatus">
    <vt:lpwstr>00001 - Preliminär</vt:lpwstr>
  </property>
  <property fmtid="{D5CDD505-2E9C-101B-9397-08002B2CF9AE}" pid="4" name="AIM_CreationData">
    <vt:lpwstr>2015-04-16</vt:lpwstr>
  </property>
  <property fmtid="{D5CDD505-2E9C-101B-9397-08002B2CF9AE}" pid="5" name="AIM_SendToName">
    <vt:lpwstr>Karmetun Joakim</vt:lpwstr>
  </property>
  <property fmtid="{D5CDD505-2E9C-101B-9397-08002B2CF9AE}" pid="6" name="AIM_SendToOrganisation">
    <vt:lpwstr/>
  </property>
  <property fmtid="{D5CDD505-2E9C-101B-9397-08002B2CF9AE}" pid="7" name="AIM_SendToAddress">
    <vt:lpwstr/>
  </property>
  <property fmtid="{D5CDD505-2E9C-101B-9397-08002B2CF9AE}" pid="8" name="AIM_SendToFax">
    <vt:lpwstr/>
  </property>
  <property fmtid="{D5CDD505-2E9C-101B-9397-08002B2CF9AE}" pid="9" name="AIM_TelNumber">
    <vt:lpwstr>not defined</vt:lpwstr>
  </property>
  <property fmtid="{D5CDD505-2E9C-101B-9397-08002B2CF9AE}" pid="10" name="AIM_FaxNumber">
    <vt:lpwstr>not defined</vt:lpwstr>
  </property>
  <property fmtid="{D5CDD505-2E9C-101B-9397-08002B2CF9AE}" pid="11" name="AIM_Location">
    <vt:lpwstr>Beställningsblankett sandwichgolv, svenska</vt:lpwstr>
  </property>
  <property fmtid="{D5CDD505-2E9C-101B-9397-08002B2CF9AE}" pid="12" name="AIM_DistributionList">
    <vt:lpwstr>"Karmetun Karmetun"</vt:lpwstr>
  </property>
  <property fmtid="{D5CDD505-2E9C-101B-9397-08002B2CF9AE}" pid="13" name="AIM_Members">
    <vt:lpwstr>"Karmetun Karmetun"</vt:lpwstr>
  </property>
  <property fmtid="{D5CDD505-2E9C-101B-9397-08002B2CF9AE}" pid="14" name="XLS_FOOTER_CENTER">
    <vt:lpwstr>DOC-0001157694</vt:lpwstr>
  </property>
  <property fmtid="{D5CDD505-2E9C-101B-9397-08002B2CF9AE}" pid="15" name="EXAMPLE">
    <vt:lpwstr>DOC-0001157694</vt:lpwstr>
  </property>
</Properties>
</file>